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62" yWindow="302" windowWidth="14883" windowHeight="7818" activeTab="2"/>
  </bookViews>
  <sheets>
    <sheet name="PPSTO 18-19" sheetId="2" r:id="rId1"/>
    <sheet name="BALANCE 18-19" sheetId="1" r:id="rId2"/>
    <sheet name="RESULTADO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G14" i="3" l="1"/>
  <c r="C24" i="1"/>
  <c r="G18" i="3" l="1"/>
  <c r="G6" i="3"/>
  <c r="G17" i="3" s="1"/>
  <c r="C10" i="3"/>
  <c r="C16" i="3" s="1"/>
  <c r="C4" i="3"/>
  <c r="C5" i="3" s="1"/>
  <c r="C19" i="3" l="1"/>
  <c r="C20" i="3"/>
  <c r="G19" i="3"/>
  <c r="C28" i="1"/>
  <c r="C14" i="1"/>
  <c r="C19" i="2"/>
  <c r="C24" i="2" s="1"/>
  <c r="C29" i="2" s="1"/>
  <c r="C13" i="2"/>
  <c r="C14" i="2" s="1"/>
  <c r="C28" i="2" s="1"/>
  <c r="C6" i="2"/>
  <c r="B6" i="2"/>
  <c r="C5" i="2"/>
  <c r="B5" i="2"/>
  <c r="C4" i="2"/>
  <c r="B4" i="2"/>
  <c r="C3" i="2"/>
  <c r="C7" i="2" s="1"/>
  <c r="B3" i="2"/>
  <c r="C42" i="1"/>
  <c r="C41" i="1"/>
  <c r="C40" i="1"/>
  <c r="C33" i="1"/>
  <c r="C36" i="1"/>
  <c r="C5" i="1"/>
  <c r="C35" i="1" s="1"/>
  <c r="C4" i="1"/>
  <c r="C34" i="1" l="1"/>
  <c r="C7" i="1"/>
  <c r="C27" i="1"/>
  <c r="C29" i="1" s="1"/>
  <c r="C32" i="1" s="1"/>
  <c r="C44" i="1"/>
  <c r="C30" i="2"/>
  <c r="C37" i="1" l="1"/>
  <c r="C34" i="2"/>
  <c r="C35" i="2"/>
  <c r="C36" i="2"/>
</calcChain>
</file>

<file path=xl/sharedStrings.xml><?xml version="1.0" encoding="utf-8"?>
<sst xmlns="http://schemas.openxmlformats.org/spreadsheetml/2006/main" count="118" uniqueCount="49">
  <si>
    <t>BANCO</t>
  </si>
  <si>
    <t>IMPORTE</t>
  </si>
  <si>
    <t>LA CAIXA</t>
  </si>
  <si>
    <r>
      <t xml:space="preserve">SANTANDER (Asoc. Cooperacion para el desarrollo de la familia)  </t>
    </r>
    <r>
      <rPr>
        <b/>
        <sz val="14"/>
        <color rgb="FFFF0000"/>
        <rFont val="Calibri"/>
        <family val="2"/>
        <scheme val="minor"/>
      </rPr>
      <t>(*)</t>
    </r>
  </si>
  <si>
    <r>
      <t xml:space="preserve">Santander (Asoc. Padres de Alumnos) </t>
    </r>
    <r>
      <rPr>
        <b/>
        <sz val="14"/>
        <color rgb="FFFF0000"/>
        <rFont val="Calibri"/>
        <family val="2"/>
        <scheme val="minor"/>
      </rPr>
      <t xml:space="preserve"> (*)</t>
    </r>
  </si>
  <si>
    <t xml:space="preserve">Banco Sabadell </t>
  </si>
  <si>
    <t>TOTAL</t>
  </si>
  <si>
    <t>(*)  Sin datos de los movimientos entre el 01/10/17 al 10/09/18 por no poder acreditar la titularidad de la cuenta</t>
  </si>
  <si>
    <t>INGRESOS</t>
  </si>
  <si>
    <t>CONCEPTO</t>
  </si>
  <si>
    <t>GASTOS</t>
  </si>
  <si>
    <r>
      <t xml:space="preserve">Comisiones Santander (Asoc. Cooperación …) </t>
    </r>
    <r>
      <rPr>
        <b/>
        <sz val="12"/>
        <color rgb="FFFF0000"/>
        <rFont val="Calibri"/>
        <family val="2"/>
        <scheme val="minor"/>
      </rPr>
      <t>(*)</t>
    </r>
  </si>
  <si>
    <r>
      <t>Comisiones Santander (Asoc. Padres de alumnos)</t>
    </r>
    <r>
      <rPr>
        <b/>
        <sz val="11"/>
        <color rgb="FFFF0000"/>
        <rFont val="Calibri"/>
        <family val="2"/>
        <scheme val="minor"/>
      </rPr>
      <t xml:space="preserve"> (*)</t>
    </r>
  </si>
  <si>
    <t xml:space="preserve">Comisiones Banco Sabadell </t>
  </si>
  <si>
    <t>Seguro Responsabilidad Civil</t>
  </si>
  <si>
    <t>Móvil AFA</t>
  </si>
  <si>
    <t>Diferencia Ingresos - Gastos</t>
  </si>
  <si>
    <r>
      <t xml:space="preserve">SANTANDER (Asoc. Cooperacion para el desarrollo de la familia) </t>
    </r>
    <r>
      <rPr>
        <b/>
        <sz val="12"/>
        <color rgb="FFFF0000"/>
        <rFont val="Calibri"/>
        <family val="2"/>
        <scheme val="minor"/>
      </rPr>
      <t>(*)</t>
    </r>
  </si>
  <si>
    <r>
      <t xml:space="preserve">Santander (Asoc. Padres de Alumnos) </t>
    </r>
    <r>
      <rPr>
        <b/>
        <sz val="12"/>
        <color rgb="FFFF0000"/>
        <rFont val="Calibri"/>
        <family val="2"/>
        <scheme val="minor"/>
      </rPr>
      <t>(*)</t>
    </r>
  </si>
  <si>
    <t>BANCO SABADELL</t>
  </si>
  <si>
    <t>SALDO BANCOS AL 30/09/18</t>
  </si>
  <si>
    <t>SALDO BANCOS AL 30/09/2018</t>
  </si>
  <si>
    <t>INGRESOS PREVISTOS</t>
  </si>
  <si>
    <t>1100 Recibos a 15€</t>
  </si>
  <si>
    <t>GASTOS FIJOS FUNCIONAMIENTO AFA</t>
  </si>
  <si>
    <t>Comisiones BANCARIAS</t>
  </si>
  <si>
    <t>WordPress Blog AFA</t>
  </si>
  <si>
    <t>Dominio web</t>
  </si>
  <si>
    <t>IMPORTE SOBRE EL QUE ASIGNAR LOS PORCENTAJES PRESUPUESTARIOS</t>
  </si>
  <si>
    <t>ASIGNACIONES PRESUPUESTARIAS</t>
  </si>
  <si>
    <t>CONCEPTO Y PORCENTAJE</t>
  </si>
  <si>
    <t>IMPORTE ESTIMADO</t>
  </si>
  <si>
    <r>
      <t>Iniciativas sociales (Aportación al fondo de becas)</t>
    </r>
    <r>
      <rPr>
        <b/>
        <sz val="14"/>
        <color rgb="FFFF0000"/>
        <rFont val="Calibri"/>
        <family val="2"/>
      </rPr>
      <t xml:space="preserve"> 49,57%</t>
    </r>
  </si>
  <si>
    <r>
      <t xml:space="preserve">Fomento de la formación por medio de la colaboración con la escuela de Padres </t>
    </r>
    <r>
      <rPr>
        <b/>
        <sz val="14"/>
        <color rgb="FFFF0000"/>
        <rFont val="Calibri"/>
        <family val="2"/>
      </rPr>
      <t>35,24%</t>
    </r>
  </si>
  <si>
    <r>
      <t>Iniciativas ocio-culturales (Fiestas de la Encarnación y viajes culturales)</t>
    </r>
    <r>
      <rPr>
        <b/>
        <sz val="14"/>
        <color rgb="FFFF0000"/>
        <rFont val="Calibri"/>
        <family val="2"/>
      </rPr>
      <t xml:space="preserve"> 15,19 %</t>
    </r>
  </si>
  <si>
    <t>Transf a Nominalia (Blog + Dominio)</t>
  </si>
  <si>
    <t>Recibos remesados (1330 recibos)</t>
  </si>
  <si>
    <t>SALDO BANCOS AL 04/06/19</t>
  </si>
  <si>
    <t>Recibos devueltos (206 recibos)</t>
  </si>
  <si>
    <t>PRESUPUESTO</t>
  </si>
  <si>
    <t>RESULTADO</t>
  </si>
  <si>
    <t>Ingresos</t>
  </si>
  <si>
    <t>DESVIACIONES</t>
  </si>
  <si>
    <t>Transf a Fundacion Fomento de la Formacion</t>
  </si>
  <si>
    <t>Asig.presupuestarias estimadas</t>
  </si>
  <si>
    <t>ASIGNACION: Transf a Fundación Fomento de la Formación</t>
  </si>
  <si>
    <t>Mantenimiento de tesoreria (1 factura)</t>
  </si>
  <si>
    <t>* OJO EN GASTOS SE INCLUYEN LAS ASIG.PREPUESTADAS Y NO REALIZADAS</t>
  </si>
  <si>
    <t xml:space="preserve">Gastos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</si>
</sst>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44" formatCode="_-* #,##0.00\ &quot;€&quot;_-;\-* #,##0.00\ &quot;€&quot;_-;_-* &quot;-&quot;??\ &quot;€&quot;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5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sz val="14"/>
      <color rgb="FF000000"/>
      <name val="Calibri"/>
      <family val="2"/>
    </font>
    <font>
      <sz val="12"/>
      <color rgb="FF000000"/>
      <name val="Calibri"/>
      <family val="2"/>
    </font>
    <font>
      <sz val="16"/>
      <color rgb="FF000000"/>
      <name val="Calibri"/>
      <family val="2"/>
    </font>
    <font>
      <b/>
      <i/>
      <sz val="10"/>
      <name val="Calibri"/>
      <family val="2"/>
    </font>
    <font>
      <b/>
      <sz val="16"/>
      <color rgb="FF000000"/>
      <name val="Calibri"/>
      <family val="2"/>
    </font>
    <font>
      <b/>
      <sz val="12"/>
      <color rgb="FF000000"/>
      <name val="Calibri"/>
      <family val="2"/>
    </font>
    <font>
      <b/>
      <sz val="14"/>
      <color rgb="FFFF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rgb="FF000000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44" fontId="4" fillId="2" borderId="2" xfId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44" fontId="6" fillId="0" borderId="3" xfId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right"/>
    </xf>
    <xf numFmtId="0" fontId="6" fillId="0" borderId="4" xfId="0" applyFont="1" applyBorder="1"/>
    <xf numFmtId="44" fontId="6" fillId="0" borderId="4" xfId="1" applyFont="1" applyBorder="1" applyAlignment="1">
      <alignment horizontal="center" vertical="center"/>
    </xf>
    <xf numFmtId="44" fontId="0" fillId="0" borderId="0" xfId="0" applyNumberFormat="1"/>
    <xf numFmtId="0" fontId="0" fillId="0" borderId="4" xfId="0" applyFont="1" applyBorder="1"/>
    <xf numFmtId="44" fontId="6" fillId="0" borderId="4" xfId="1" applyFont="1" applyFill="1" applyBorder="1" applyAlignment="1">
      <alignment horizontal="center" vertical="center"/>
    </xf>
    <xf numFmtId="0" fontId="6" fillId="0" borderId="4" xfId="0" applyFont="1" applyBorder="1" applyAlignment="1">
      <alignment wrapText="1"/>
    </xf>
    <xf numFmtId="0" fontId="3" fillId="0" borderId="1" xfId="0" applyFont="1" applyBorder="1" applyAlignment="1">
      <alignment vertical="center" textRotation="90" wrapText="1"/>
    </xf>
    <xf numFmtId="0" fontId="3" fillId="0" borderId="0" xfId="0" applyFont="1" applyBorder="1" applyAlignment="1">
      <alignment horizontal="center" vertical="center" textRotation="90" wrapText="1"/>
    </xf>
    <xf numFmtId="0" fontId="12" fillId="0" borderId="0" xfId="0" applyFont="1" applyBorder="1"/>
    <xf numFmtId="0" fontId="14" fillId="3" borderId="2" xfId="0" applyFont="1" applyFill="1" applyBorder="1" applyAlignment="1">
      <alignment horizontal="center" vertical="center"/>
    </xf>
    <xf numFmtId="44" fontId="14" fillId="3" borderId="2" xfId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left" vertical="center"/>
    </xf>
    <xf numFmtId="44" fontId="17" fillId="0" borderId="4" xfId="1" applyFont="1" applyBorder="1" applyAlignment="1">
      <alignment horizontal="center" vertical="center"/>
    </xf>
    <xf numFmtId="0" fontId="17" fillId="0" borderId="4" xfId="0" applyFont="1" applyBorder="1" applyAlignment="1">
      <alignment wrapText="1"/>
    </xf>
    <xf numFmtId="44" fontId="17" fillId="0" borderId="3" xfId="1" applyFont="1" applyFill="1" applyBorder="1" applyAlignment="1">
      <alignment horizontal="center" vertical="center"/>
    </xf>
    <xf numFmtId="0" fontId="17" fillId="0" borderId="4" xfId="0" applyFont="1" applyBorder="1"/>
    <xf numFmtId="0" fontId="18" fillId="0" borderId="0" xfId="0" applyFont="1" applyBorder="1" applyAlignment="1">
      <alignment horizontal="right"/>
    </xf>
    <xf numFmtId="0" fontId="19" fillId="0" borderId="0" xfId="0" applyFont="1" applyBorder="1" applyAlignment="1">
      <alignment horizontal="center" wrapText="1"/>
    </xf>
    <xf numFmtId="6" fontId="17" fillId="0" borderId="3" xfId="1" applyNumberFormat="1" applyFont="1" applyFill="1" applyBorder="1" applyAlignment="1">
      <alignment horizontal="right" vertical="center"/>
    </xf>
    <xf numFmtId="44" fontId="17" fillId="0" borderId="3" xfId="1" applyFont="1" applyFill="1" applyBorder="1" applyAlignment="1">
      <alignment horizontal="right" vertical="center"/>
    </xf>
    <xf numFmtId="44" fontId="17" fillId="0" borderId="4" xfId="1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 textRotation="90" wrapText="1"/>
    </xf>
    <xf numFmtId="0" fontId="14" fillId="3" borderId="2" xfId="0" applyFont="1" applyFill="1" applyBorder="1" applyAlignment="1">
      <alignment horizontal="center" vertical="center" wrapText="1"/>
    </xf>
    <xf numFmtId="44" fontId="21" fillId="0" borderId="3" xfId="1" applyFont="1" applyFill="1" applyBorder="1" applyAlignment="1">
      <alignment horizontal="center" vertical="center"/>
    </xf>
    <xf numFmtId="44" fontId="14" fillId="3" borderId="2" xfId="1" applyFont="1" applyFill="1" applyBorder="1" applyAlignment="1">
      <alignment horizontal="center" vertical="center" wrapText="1"/>
    </xf>
    <xf numFmtId="0" fontId="0" fillId="0" borderId="0" xfId="0" applyFont="1"/>
    <xf numFmtId="44" fontId="2" fillId="2" borderId="2" xfId="1" applyFont="1" applyFill="1" applyBorder="1" applyAlignment="1">
      <alignment horizontal="center" vertical="center"/>
    </xf>
    <xf numFmtId="44" fontId="0" fillId="0" borderId="3" xfId="1" applyFont="1" applyFill="1" applyBorder="1" applyAlignment="1">
      <alignment horizontal="center" vertical="center"/>
    </xf>
    <xf numFmtId="44" fontId="0" fillId="0" borderId="4" xfId="1" applyFont="1" applyBorder="1" applyAlignment="1">
      <alignment horizontal="center" vertical="center"/>
    </xf>
    <xf numFmtId="44" fontId="0" fillId="0" borderId="4" xfId="1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/>
    </xf>
    <xf numFmtId="44" fontId="23" fillId="3" borderId="2" xfId="1" applyFont="1" applyFill="1" applyBorder="1" applyAlignment="1">
      <alignment horizontal="center" vertical="center"/>
    </xf>
    <xf numFmtId="0" fontId="15" fillId="0" borderId="4" xfId="0" applyFont="1" applyBorder="1"/>
    <xf numFmtId="6" fontId="15" fillId="0" borderId="3" xfId="1" applyNumberFormat="1" applyFont="1" applyFill="1" applyBorder="1" applyAlignment="1">
      <alignment horizontal="right" vertical="center"/>
    </xf>
    <xf numFmtId="0" fontId="15" fillId="0" borderId="0" xfId="0" applyFont="1" applyBorder="1" applyAlignment="1">
      <alignment horizontal="right"/>
    </xf>
    <xf numFmtId="44" fontId="15" fillId="0" borderId="3" xfId="1" applyFont="1" applyFill="1" applyBorder="1" applyAlignment="1">
      <alignment horizontal="center" vertical="center"/>
    </xf>
    <xf numFmtId="44" fontId="15" fillId="0" borderId="3" xfId="1" applyFont="1" applyFill="1" applyBorder="1" applyAlignment="1">
      <alignment horizontal="right" vertical="center"/>
    </xf>
    <xf numFmtId="44" fontId="15" fillId="0" borderId="4" xfId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3" fillId="0" borderId="0" xfId="0" applyFont="1" applyBorder="1" applyAlignment="1">
      <alignment horizontal="center" vertical="center" textRotation="90" wrapText="1"/>
    </xf>
    <xf numFmtId="9" fontId="15" fillId="0" borderId="3" xfId="2" applyFont="1" applyFill="1" applyBorder="1" applyAlignment="1">
      <alignment horizontal="right" vertical="center"/>
    </xf>
    <xf numFmtId="44" fontId="0" fillId="0" borderId="0" xfId="0" applyNumberFormat="1" applyFont="1"/>
    <xf numFmtId="0" fontId="3" fillId="0" borderId="0" xfId="0" applyFont="1" applyBorder="1" applyAlignment="1">
      <alignment horizontal="center" vertical="center" textRotation="90" wrapText="1"/>
    </xf>
    <xf numFmtId="0" fontId="0" fillId="0" borderId="4" xfId="0" applyBorder="1"/>
    <xf numFmtId="0" fontId="13" fillId="0" borderId="1" xfId="0" applyFont="1" applyBorder="1" applyAlignment="1">
      <alignment horizontal="center" vertical="center" textRotation="90" wrapText="1"/>
    </xf>
    <xf numFmtId="0" fontId="19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 vertical="center" textRotation="90" wrapText="1"/>
    </xf>
    <xf numFmtId="0" fontId="20" fillId="0" borderId="0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9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textRotation="90" wrapText="1"/>
    </xf>
    <xf numFmtId="0" fontId="23" fillId="0" borderId="0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 textRotation="90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2095500</xdr:colOff>
      <xdr:row>17</xdr:row>
      <xdr:rowOff>180975</xdr:rowOff>
    </xdr:from>
    <xdr:to>
      <xdr:col>1</xdr:col>
      <xdr:colOff>2305050</xdr:colOff>
      <xdr:row>18</xdr:row>
      <xdr:rowOff>161925</xdr:rowOff>
    </xdr:to>
    <xdr:sp macro="" textlink="">
      <xdr:nvSpPr>
        <xdr:cNvPr id="2" name="1 Triángulo isósceles"/>
        <xdr:cNvSpPr/>
      </xdr:nvSpPr>
      <xdr:spPr>
        <a:xfrm>
          <a:off x="2857500" y="3848100"/>
          <a:ext cx="209550" cy="171450"/>
        </a:xfrm>
        <a:prstGeom prst="triangl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</xdr:col>
      <xdr:colOff>2106082</xdr:colOff>
      <xdr:row>19</xdr:row>
      <xdr:rowOff>44450</xdr:rowOff>
    </xdr:from>
    <xdr:to>
      <xdr:col>1</xdr:col>
      <xdr:colOff>2317749</xdr:colOff>
      <xdr:row>20</xdr:row>
      <xdr:rowOff>31749</xdr:rowOff>
    </xdr:to>
    <xdr:sp macro="" textlink="">
      <xdr:nvSpPr>
        <xdr:cNvPr id="3" name="2 Triángulo isósceles"/>
        <xdr:cNvSpPr/>
      </xdr:nvSpPr>
      <xdr:spPr>
        <a:xfrm flipV="1">
          <a:off x="2868082" y="4288367"/>
          <a:ext cx="211667" cy="177799"/>
        </a:xfrm>
        <a:prstGeom prst="triangle">
          <a:avLst/>
        </a:prstGeom>
        <a:solidFill>
          <a:schemeClr val="accent2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S%20HISTORICO%20ANTES%20DE%20MI/Curso%202017-2018/Libro%20contable%20curso%202017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 CAIXA"/>
      <sheetName val="BANCO SABADELL"/>
      <sheetName val="SANTANDER (Asoc. coop. desarro)"/>
      <sheetName val="SANTANDER (Asoc. Padres Alum.)"/>
      <sheetName val="BANCOS"/>
      <sheetName val="BANCOS CON FILTRO"/>
      <sheetName val="LIBROS CONTABLES"/>
      <sheetName val="BALANCE ECONOMICO"/>
      <sheetName val="PRESUPUESTO 2019"/>
      <sheetName val="Hoja1"/>
      <sheetName val="Hoja2"/>
    </sheetNames>
    <sheetDataSet>
      <sheetData sheetId="0">
        <row r="31">
          <cell r="G31">
            <v>1.0992075305527038E-13</v>
          </cell>
        </row>
      </sheetData>
      <sheetData sheetId="1"/>
      <sheetData sheetId="2">
        <row r="2">
          <cell r="G2">
            <v>1740.48</v>
          </cell>
        </row>
      </sheetData>
      <sheetData sheetId="3">
        <row r="2">
          <cell r="G2">
            <v>764.18</v>
          </cell>
        </row>
      </sheetData>
      <sheetData sheetId="4"/>
      <sheetData sheetId="5"/>
      <sheetData sheetId="6"/>
      <sheetData sheetId="7">
        <row r="54">
          <cell r="B54" t="str">
            <v>LA CAIXA</v>
          </cell>
          <cell r="C54">
            <v>1.0992075305527038E-13</v>
          </cell>
        </row>
        <row r="55">
          <cell r="B55" t="str">
            <v>SANTANDER (Asoc. Cooperacion para el desarrollo de la familia) (*)</v>
          </cell>
          <cell r="C55">
            <v>1740.48</v>
          </cell>
        </row>
        <row r="56">
          <cell r="B56" t="str">
            <v>Santander (Asoc. Padres de Alumnos) (*)</v>
          </cell>
          <cell r="C56">
            <v>764.18</v>
          </cell>
        </row>
        <row r="57">
          <cell r="B57" t="str">
            <v>BANCO SABADELL</v>
          </cell>
          <cell r="C57">
            <v>23895.77999999997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opLeftCell="A29" workbookViewId="0">
      <selection activeCell="C34" sqref="C34:C36"/>
    </sheetView>
  </sheetViews>
  <sheetFormatPr baseColWidth="10" defaultRowHeight="14.35" x14ac:dyDescent="0.45"/>
  <cols>
    <col min="1" max="1" width="14.3984375" customWidth="1"/>
    <col min="2" max="2" width="45.59765625" bestFit="1" customWidth="1"/>
    <col min="3" max="3" width="13.59765625" bestFit="1" customWidth="1"/>
  </cols>
  <sheetData>
    <row r="1" spans="1:3" ht="14.7" thickBot="1" x14ac:dyDescent="0.5">
      <c r="A1" s="15"/>
      <c r="B1" s="15"/>
      <c r="C1" s="15"/>
    </row>
    <row r="2" spans="1:3" ht="18.100000000000001" x14ac:dyDescent="0.45">
      <c r="A2" s="52" t="s">
        <v>21</v>
      </c>
      <c r="B2" s="16" t="s">
        <v>0</v>
      </c>
      <c r="C2" s="17" t="s">
        <v>1</v>
      </c>
    </row>
    <row r="3" spans="1:3" ht="18.100000000000001" x14ac:dyDescent="0.45">
      <c r="A3" s="52"/>
      <c r="B3" s="18" t="str">
        <f>'[1]BALANCE ECONOMICO'!B54</f>
        <v>LA CAIXA</v>
      </c>
      <c r="C3" s="19">
        <f>'[1]BALANCE ECONOMICO'!C54</f>
        <v>1.0992075305527038E-13</v>
      </c>
    </row>
    <row r="4" spans="1:3" ht="31.7" x14ac:dyDescent="0.5">
      <c r="A4" s="52"/>
      <c r="B4" s="20" t="str">
        <f>'[1]BALANCE ECONOMICO'!B55</f>
        <v>SANTANDER (Asoc. Cooperacion para el desarrollo de la familia) (*)</v>
      </c>
      <c r="C4" s="21">
        <f>'[1]BALANCE ECONOMICO'!C55</f>
        <v>1740.48</v>
      </c>
    </row>
    <row r="5" spans="1:3" ht="15.85" x14ac:dyDescent="0.5">
      <c r="A5" s="52"/>
      <c r="B5" s="22" t="str">
        <f>'[1]BALANCE ECONOMICO'!B56</f>
        <v>Santander (Asoc. Padres de Alumnos) (*)</v>
      </c>
      <c r="C5" s="21">
        <f>'[1]BALANCE ECONOMICO'!C56</f>
        <v>764.18</v>
      </c>
    </row>
    <row r="6" spans="1:3" ht="18.100000000000001" x14ac:dyDescent="0.45">
      <c r="A6" s="52"/>
      <c r="B6" s="18" t="str">
        <f>'[1]BALANCE ECONOMICO'!B57</f>
        <v>BANCO SABADELL</v>
      </c>
      <c r="C6" s="21">
        <f>'[1]BALANCE ECONOMICO'!C57</f>
        <v>23895.77999999997</v>
      </c>
    </row>
    <row r="7" spans="1:3" ht="20.350000000000001" x14ac:dyDescent="0.6">
      <c r="A7" s="15"/>
      <c r="B7" s="23" t="s">
        <v>6</v>
      </c>
      <c r="C7" s="21">
        <f>SUM(C3:C6)</f>
        <v>26400.43999999997</v>
      </c>
    </row>
    <row r="8" spans="1:3" x14ac:dyDescent="0.45">
      <c r="A8" s="15"/>
      <c r="B8" s="15"/>
      <c r="C8" s="15"/>
    </row>
    <row r="9" spans="1:3" x14ac:dyDescent="0.45">
      <c r="A9" s="15"/>
      <c r="B9" s="53" t="s">
        <v>7</v>
      </c>
      <c r="C9" s="53"/>
    </row>
    <row r="10" spans="1:3" x14ac:dyDescent="0.45">
      <c r="A10" s="15"/>
      <c r="B10" s="53"/>
      <c r="C10" s="53"/>
    </row>
    <row r="11" spans="1:3" ht="14.7" thickBot="1" x14ac:dyDescent="0.5">
      <c r="A11" s="15"/>
      <c r="B11" s="24"/>
      <c r="C11" s="24"/>
    </row>
    <row r="12" spans="1:3" ht="18.100000000000001" x14ac:dyDescent="0.45">
      <c r="A12" s="54" t="s">
        <v>22</v>
      </c>
      <c r="B12" s="16" t="s">
        <v>9</v>
      </c>
      <c r="C12" s="17" t="s">
        <v>1</v>
      </c>
    </row>
    <row r="13" spans="1:3" ht="15.85" x14ac:dyDescent="0.5">
      <c r="A13" s="55"/>
      <c r="B13" s="22" t="s">
        <v>23</v>
      </c>
      <c r="C13" s="25">
        <f>1100*15</f>
        <v>16500</v>
      </c>
    </row>
    <row r="14" spans="1:3" ht="20.350000000000001" x14ac:dyDescent="0.6">
      <c r="A14" s="55"/>
      <c r="B14" s="23" t="s">
        <v>6</v>
      </c>
      <c r="C14" s="21">
        <f>SUM(C13:C13)</f>
        <v>16500</v>
      </c>
    </row>
    <row r="15" spans="1:3" x14ac:dyDescent="0.45">
      <c r="A15" s="55"/>
      <c r="B15" s="15"/>
      <c r="C15" s="15"/>
    </row>
    <row r="16" spans="1:3" x14ac:dyDescent="0.45">
      <c r="A16" s="55"/>
      <c r="B16" s="15"/>
      <c r="C16" s="15"/>
    </row>
    <row r="17" spans="1:3" ht="14.7" thickBot="1" x14ac:dyDescent="0.5">
      <c r="A17" s="15"/>
      <c r="B17" s="15"/>
      <c r="C17" s="15"/>
    </row>
    <row r="18" spans="1:3" ht="18.100000000000001" x14ac:dyDescent="0.45">
      <c r="A18" s="54" t="s">
        <v>10</v>
      </c>
      <c r="B18" s="16" t="s">
        <v>24</v>
      </c>
      <c r="C18" s="17" t="s">
        <v>1</v>
      </c>
    </row>
    <row r="19" spans="1:3" ht="15.85" x14ac:dyDescent="0.5">
      <c r="A19" s="54"/>
      <c r="B19" s="22" t="s">
        <v>25</v>
      </c>
      <c r="C19" s="26">
        <f>100+250</f>
        <v>350</v>
      </c>
    </row>
    <row r="20" spans="1:3" ht="15.85" x14ac:dyDescent="0.5">
      <c r="A20" s="54"/>
      <c r="B20" s="22" t="s">
        <v>14</v>
      </c>
      <c r="C20" s="26">
        <v>450</v>
      </c>
    </row>
    <row r="21" spans="1:3" ht="15.85" x14ac:dyDescent="0.5">
      <c r="A21" s="54"/>
      <c r="B21" s="22" t="s">
        <v>15</v>
      </c>
      <c r="C21" s="26">
        <v>50</v>
      </c>
    </row>
    <row r="22" spans="1:3" ht="15.85" x14ac:dyDescent="0.5">
      <c r="A22" s="54"/>
      <c r="B22" s="22" t="s">
        <v>26</v>
      </c>
      <c r="C22" s="27">
        <v>115</v>
      </c>
    </row>
    <row r="23" spans="1:3" ht="15.85" x14ac:dyDescent="0.5">
      <c r="A23" s="54"/>
      <c r="B23" s="22" t="s">
        <v>27</v>
      </c>
      <c r="C23" s="26">
        <v>190</v>
      </c>
    </row>
    <row r="24" spans="1:3" ht="20.350000000000001" x14ac:dyDescent="0.6">
      <c r="A24" s="54"/>
      <c r="B24" s="23" t="s">
        <v>6</v>
      </c>
      <c r="C24" s="21">
        <f>SUM(C19:C23)</f>
        <v>1155</v>
      </c>
    </row>
    <row r="25" spans="1:3" x14ac:dyDescent="0.45">
      <c r="A25" s="28"/>
      <c r="B25" s="15"/>
      <c r="C25" s="15"/>
    </row>
    <row r="26" spans="1:3" ht="14.7" thickBot="1" x14ac:dyDescent="0.5">
      <c r="A26" s="28"/>
      <c r="B26" s="15"/>
      <c r="C26" s="15"/>
    </row>
    <row r="27" spans="1:3" ht="36.200000000000003" x14ac:dyDescent="0.45">
      <c r="A27" s="28"/>
      <c r="B27" s="29" t="s">
        <v>28</v>
      </c>
      <c r="C27" s="17" t="s">
        <v>1</v>
      </c>
    </row>
    <row r="28" spans="1:3" ht="15.85" x14ac:dyDescent="0.5">
      <c r="A28" s="28"/>
      <c r="B28" s="22" t="s">
        <v>8</v>
      </c>
      <c r="C28" s="21">
        <f>C14</f>
        <v>16500</v>
      </c>
    </row>
    <row r="29" spans="1:3" ht="15.85" x14ac:dyDescent="0.5">
      <c r="A29" s="28"/>
      <c r="B29" s="22" t="s">
        <v>10</v>
      </c>
      <c r="C29" s="21">
        <f>-C24</f>
        <v>-1155</v>
      </c>
    </row>
    <row r="30" spans="1:3" ht="20.350000000000001" x14ac:dyDescent="0.6">
      <c r="A30" s="28"/>
      <c r="B30" s="23" t="s">
        <v>6</v>
      </c>
      <c r="C30" s="30">
        <f>C28+C29</f>
        <v>15345</v>
      </c>
    </row>
    <row r="31" spans="1:3" x14ac:dyDescent="0.45">
      <c r="A31" s="28"/>
      <c r="B31" s="15"/>
      <c r="C31" s="15"/>
    </row>
    <row r="32" spans="1:3" ht="14.7" thickBot="1" x14ac:dyDescent="0.5">
      <c r="A32" s="28"/>
      <c r="B32" s="15"/>
      <c r="C32" s="15"/>
    </row>
    <row r="33" spans="1:3" ht="36.200000000000003" x14ac:dyDescent="0.45">
      <c r="A33" s="52" t="s">
        <v>29</v>
      </c>
      <c r="B33" s="16" t="s">
        <v>30</v>
      </c>
      <c r="C33" s="31" t="s">
        <v>31</v>
      </c>
    </row>
    <row r="34" spans="1:3" ht="36.200000000000003" x14ac:dyDescent="0.55000000000000004">
      <c r="A34" s="52"/>
      <c r="B34" s="20" t="s">
        <v>32</v>
      </c>
      <c r="C34" s="30">
        <f>($C$30*49.57)/100</f>
        <v>7606.5165000000006</v>
      </c>
    </row>
    <row r="35" spans="1:3" ht="33.950000000000003" x14ac:dyDescent="0.55000000000000004">
      <c r="A35" s="52"/>
      <c r="B35" s="20" t="s">
        <v>33</v>
      </c>
      <c r="C35" s="30">
        <f>($C$30*35.24)/100</f>
        <v>5407.5780000000004</v>
      </c>
    </row>
    <row r="36" spans="1:3" ht="33.950000000000003" x14ac:dyDescent="0.55000000000000004">
      <c r="A36" s="52"/>
      <c r="B36" s="20" t="s">
        <v>34</v>
      </c>
      <c r="C36" s="30">
        <f>($C$30*15.19)/100</f>
        <v>2330.9054999999998</v>
      </c>
    </row>
    <row r="37" spans="1:3" x14ac:dyDescent="0.45">
      <c r="A37" s="15"/>
      <c r="B37" s="15"/>
      <c r="C37" s="15"/>
    </row>
  </sheetData>
  <mergeCells count="5">
    <mergeCell ref="A2:A6"/>
    <mergeCell ref="B9:C10"/>
    <mergeCell ref="A12:A16"/>
    <mergeCell ref="A18:A24"/>
    <mergeCell ref="A33:A36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15" zoomScale="80" zoomScaleNormal="80" workbookViewId="0">
      <selection activeCell="B22" sqref="B22:C22"/>
    </sheetView>
  </sheetViews>
  <sheetFormatPr baseColWidth="10" defaultRowHeight="14.35" x14ac:dyDescent="0.45"/>
  <cols>
    <col min="2" max="2" width="46.86328125" customWidth="1"/>
    <col min="3" max="3" width="23" customWidth="1"/>
    <col min="5" max="5" width="17.59765625" customWidth="1"/>
    <col min="6" max="6" width="12" bestFit="1" customWidth="1"/>
  </cols>
  <sheetData>
    <row r="1" spans="1:6" ht="14.7" thickBot="1" x14ac:dyDescent="0.5"/>
    <row r="2" spans="1:6" ht="18.100000000000001" x14ac:dyDescent="0.45">
      <c r="A2" s="56" t="s">
        <v>20</v>
      </c>
      <c r="B2" s="1" t="s">
        <v>0</v>
      </c>
      <c r="C2" s="2" t="s">
        <v>1</v>
      </c>
    </row>
    <row r="3" spans="1:6" ht="18.100000000000001" x14ac:dyDescent="0.45">
      <c r="A3" s="56"/>
      <c r="B3" s="3" t="s">
        <v>2</v>
      </c>
      <c r="C3" s="4">
        <v>0</v>
      </c>
    </row>
    <row r="4" spans="1:6" ht="36.200000000000003" x14ac:dyDescent="0.45">
      <c r="A4" s="56"/>
      <c r="B4" s="5" t="s">
        <v>3</v>
      </c>
      <c r="C4" s="4">
        <f>'[1]SANTANDER (Asoc. coop. desarro)'!G2</f>
        <v>1740.48</v>
      </c>
    </row>
    <row r="5" spans="1:6" ht="18.100000000000001" x14ac:dyDescent="0.45">
      <c r="A5" s="56"/>
      <c r="B5" s="3" t="s">
        <v>4</v>
      </c>
      <c r="C5" s="4">
        <f>'[1]SANTANDER (Asoc. Padres Alum.)'!G2</f>
        <v>764.18</v>
      </c>
    </row>
    <row r="6" spans="1:6" ht="18.100000000000001" x14ac:dyDescent="0.45">
      <c r="B6" s="3" t="s">
        <v>5</v>
      </c>
      <c r="C6" s="4">
        <v>23895.78</v>
      </c>
    </row>
    <row r="7" spans="1:6" ht="20.350000000000001" x14ac:dyDescent="0.6">
      <c r="B7" s="6" t="s">
        <v>6</v>
      </c>
      <c r="C7" s="4">
        <f>SUM(C3:C6)</f>
        <v>26400.44</v>
      </c>
      <c r="E7" s="9"/>
    </row>
    <row r="8" spans="1:6" x14ac:dyDescent="0.45">
      <c r="B8" s="57" t="s">
        <v>7</v>
      </c>
      <c r="C8" s="57"/>
      <c r="E8" s="9"/>
    </row>
    <row r="9" spans="1:6" x14ac:dyDescent="0.45">
      <c r="B9" s="57"/>
      <c r="C9" s="57"/>
    </row>
    <row r="10" spans="1:6" ht="14.7" thickBot="1" x14ac:dyDescent="0.5">
      <c r="A10" s="58" t="s">
        <v>8</v>
      </c>
    </row>
    <row r="11" spans="1:6" ht="18.100000000000001" x14ac:dyDescent="0.45">
      <c r="A11" s="58"/>
      <c r="B11" s="1" t="s">
        <v>9</v>
      </c>
      <c r="C11" s="2" t="s">
        <v>1</v>
      </c>
    </row>
    <row r="12" spans="1:6" ht="15.85" x14ac:dyDescent="0.5">
      <c r="A12" s="58"/>
      <c r="B12" s="7" t="s">
        <v>36</v>
      </c>
      <c r="C12" s="8">
        <v>19950</v>
      </c>
      <c r="E12" s="9"/>
      <c r="F12" s="9"/>
    </row>
    <row r="13" spans="1:6" ht="21.05" customHeight="1" x14ac:dyDescent="0.5">
      <c r="A13" s="58"/>
      <c r="B13" s="7" t="s">
        <v>38</v>
      </c>
      <c r="C13" s="4">
        <v>3090</v>
      </c>
    </row>
    <row r="14" spans="1:6" ht="20.350000000000001" x14ac:dyDescent="0.6">
      <c r="B14" s="6" t="s">
        <v>6</v>
      </c>
      <c r="C14" s="4">
        <f>C12-C13</f>
        <v>16860</v>
      </c>
    </row>
    <row r="15" spans="1:6" ht="14.7" thickBot="1" x14ac:dyDescent="0.5">
      <c r="A15" s="59" t="s">
        <v>10</v>
      </c>
    </row>
    <row r="16" spans="1:6" ht="18.100000000000001" x14ac:dyDescent="0.45">
      <c r="A16" s="59"/>
      <c r="B16" s="1" t="s">
        <v>9</v>
      </c>
      <c r="C16" s="2" t="s">
        <v>1</v>
      </c>
    </row>
    <row r="17" spans="1:6" ht="15.85" x14ac:dyDescent="0.5">
      <c r="A17" s="59"/>
      <c r="B17" s="7" t="s">
        <v>11</v>
      </c>
      <c r="C17" s="4">
        <v>0</v>
      </c>
    </row>
    <row r="18" spans="1:6" ht="15.85" x14ac:dyDescent="0.45">
      <c r="A18" s="59"/>
      <c r="B18" s="10" t="s">
        <v>12</v>
      </c>
      <c r="C18" s="4">
        <v>0</v>
      </c>
    </row>
    <row r="19" spans="1:6" ht="15.85" x14ac:dyDescent="0.45">
      <c r="A19" s="59"/>
      <c r="B19" s="10" t="s">
        <v>13</v>
      </c>
      <c r="C19" s="4">
        <v>1145.25</v>
      </c>
      <c r="E19" s="9"/>
      <c r="F19" s="9"/>
    </row>
    <row r="20" spans="1:6" ht="15.85" x14ac:dyDescent="0.5">
      <c r="A20" s="59"/>
      <c r="B20" s="7" t="s">
        <v>14</v>
      </c>
      <c r="C20" s="11">
        <v>462.56</v>
      </c>
    </row>
    <row r="21" spans="1:6" ht="15.85" x14ac:dyDescent="0.5">
      <c r="A21" s="59"/>
      <c r="B21" s="7" t="s">
        <v>35</v>
      </c>
      <c r="C21" s="4">
        <v>188.09</v>
      </c>
    </row>
    <row r="22" spans="1:6" ht="15.85" x14ac:dyDescent="0.5">
      <c r="A22" s="50"/>
      <c r="B22" s="7" t="s">
        <v>46</v>
      </c>
      <c r="C22" s="4">
        <v>163.35</v>
      </c>
    </row>
    <row r="23" spans="1:6" ht="15.85" x14ac:dyDescent="0.5">
      <c r="A23" s="47"/>
      <c r="B23" s="7" t="s">
        <v>43</v>
      </c>
      <c r="C23" s="4">
        <v>1884.22</v>
      </c>
    </row>
    <row r="24" spans="1:6" ht="20.350000000000001" x14ac:dyDescent="0.6">
      <c r="B24" s="6" t="s">
        <v>6</v>
      </c>
      <c r="C24" s="4">
        <f>SUM(C17:C23)</f>
        <v>3843.47</v>
      </c>
    </row>
    <row r="25" spans="1:6" ht="14.7" thickBot="1" x14ac:dyDescent="0.5"/>
    <row r="26" spans="1:6" ht="18.100000000000001" x14ac:dyDescent="0.45">
      <c r="B26" s="1" t="s">
        <v>9</v>
      </c>
      <c r="C26" s="2" t="s">
        <v>1</v>
      </c>
    </row>
    <row r="27" spans="1:6" ht="15.85" x14ac:dyDescent="0.5">
      <c r="B27" s="7" t="s">
        <v>8</v>
      </c>
      <c r="C27" s="4">
        <f>C14</f>
        <v>16860</v>
      </c>
    </row>
    <row r="28" spans="1:6" ht="15.85" x14ac:dyDescent="0.5">
      <c r="B28" s="7" t="s">
        <v>10</v>
      </c>
      <c r="C28" s="4">
        <f>-C24</f>
        <v>-3843.47</v>
      </c>
    </row>
    <row r="29" spans="1:6" ht="20.350000000000001" x14ac:dyDescent="0.6">
      <c r="B29" s="6" t="s">
        <v>6</v>
      </c>
      <c r="C29" s="4">
        <f>C27+C28</f>
        <v>13016.53</v>
      </c>
    </row>
    <row r="30" spans="1:6" ht="14.7" thickBot="1" x14ac:dyDescent="0.5"/>
    <row r="31" spans="1:6" ht="18.100000000000001" x14ac:dyDescent="0.45">
      <c r="B31" s="1" t="s">
        <v>9</v>
      </c>
      <c r="C31" s="2" t="s">
        <v>1</v>
      </c>
    </row>
    <row r="32" spans="1:6" ht="15.85" x14ac:dyDescent="0.5">
      <c r="B32" s="7" t="s">
        <v>16</v>
      </c>
      <c r="C32" s="4">
        <f>C29</f>
        <v>13016.53</v>
      </c>
    </row>
    <row r="33" spans="1:7" ht="15.85" x14ac:dyDescent="0.5">
      <c r="B33" s="7" t="s">
        <v>2</v>
      </c>
      <c r="C33" s="4">
        <f>C3</f>
        <v>0</v>
      </c>
    </row>
    <row r="34" spans="1:7" ht="31.7" x14ac:dyDescent="0.5">
      <c r="B34" s="12" t="s">
        <v>17</v>
      </c>
      <c r="C34" s="4">
        <f>C4</f>
        <v>1740.48</v>
      </c>
      <c r="G34" s="9"/>
    </row>
    <row r="35" spans="1:7" ht="15" customHeight="1" x14ac:dyDescent="0.5">
      <c r="A35" s="13"/>
      <c r="B35" s="7" t="s">
        <v>18</v>
      </c>
      <c r="C35" s="4">
        <f>C5</f>
        <v>764.18</v>
      </c>
    </row>
    <row r="36" spans="1:7" ht="18.100000000000001" x14ac:dyDescent="0.45">
      <c r="A36" s="13"/>
      <c r="B36" s="3" t="s">
        <v>19</v>
      </c>
      <c r="C36" s="4">
        <f>C6</f>
        <v>23895.78</v>
      </c>
    </row>
    <row r="37" spans="1:7" ht="20.350000000000001" x14ac:dyDescent="0.6">
      <c r="A37" s="14"/>
      <c r="B37" s="6" t="s">
        <v>6</v>
      </c>
      <c r="C37" s="4">
        <f>SUM(C32:C36)</f>
        <v>39416.97</v>
      </c>
      <c r="F37" s="9"/>
    </row>
    <row r="38" spans="1:7" ht="14.7" thickBot="1" x14ac:dyDescent="0.5">
      <c r="A38" s="14"/>
    </row>
    <row r="39" spans="1:7" ht="18.100000000000001" x14ac:dyDescent="0.45">
      <c r="A39" s="56" t="s">
        <v>37</v>
      </c>
      <c r="B39" s="1" t="s">
        <v>0</v>
      </c>
      <c r="C39" s="2" t="s">
        <v>1</v>
      </c>
    </row>
    <row r="40" spans="1:7" ht="18.100000000000001" x14ac:dyDescent="0.45">
      <c r="A40" s="56"/>
      <c r="B40" s="3" t="s">
        <v>2</v>
      </c>
      <c r="C40" s="8">
        <f>'[1]LA CAIXA'!G31</f>
        <v>1.0992075305527038E-13</v>
      </c>
    </row>
    <row r="41" spans="1:7" ht="31.7" x14ac:dyDescent="0.5">
      <c r="A41" s="56"/>
      <c r="B41" s="12" t="s">
        <v>17</v>
      </c>
      <c r="C41" s="4">
        <f>'[1]SANTANDER (Asoc. coop. desarro)'!G2</f>
        <v>1740.48</v>
      </c>
    </row>
    <row r="42" spans="1:7" ht="15.85" x14ac:dyDescent="0.5">
      <c r="A42" s="56"/>
      <c r="B42" s="7" t="s">
        <v>18</v>
      </c>
      <c r="C42" s="4">
        <f>'[1]SANTANDER (Asoc. Padres Alum.)'!G2</f>
        <v>764.18</v>
      </c>
    </row>
    <row r="43" spans="1:7" ht="18.100000000000001" x14ac:dyDescent="0.45">
      <c r="A43" s="56"/>
      <c r="B43" s="3" t="s">
        <v>19</v>
      </c>
      <c r="C43" s="4">
        <v>38909.879999999997</v>
      </c>
    </row>
    <row r="44" spans="1:7" ht="20.350000000000001" x14ac:dyDescent="0.6">
      <c r="B44" s="6" t="s">
        <v>6</v>
      </c>
      <c r="C44" s="4">
        <f>SUM(C40:C43)</f>
        <v>41414.539999999994</v>
      </c>
    </row>
  </sheetData>
  <mergeCells count="5">
    <mergeCell ref="A2:A5"/>
    <mergeCell ref="B8:C9"/>
    <mergeCell ref="A10:A13"/>
    <mergeCell ref="A15:A21"/>
    <mergeCell ref="A39:A43"/>
  </mergeCells>
  <pageMargins left="0.25" right="0.25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zoomScale="90" zoomScaleNormal="90" workbookViewId="0">
      <selection activeCell="G27" sqref="G27"/>
    </sheetView>
  </sheetViews>
  <sheetFormatPr baseColWidth="10" defaultColWidth="11.3984375" defaultRowHeight="14.35" x14ac:dyDescent="0.45"/>
  <cols>
    <col min="1" max="1" width="11.3984375" style="32"/>
    <col min="2" max="2" width="45.59765625" style="32" bestFit="1" customWidth="1"/>
    <col min="3" max="3" width="13.59765625" style="32" bestFit="1" customWidth="1"/>
    <col min="4" max="5" width="11.3984375" style="32"/>
    <col min="6" max="6" width="48.265625" style="32" bestFit="1" customWidth="1"/>
    <col min="7" max="7" width="13.1328125" style="32" customWidth="1"/>
    <col min="8" max="16384" width="11.3984375" style="32"/>
  </cols>
  <sheetData>
    <row r="1" spans="1:7" x14ac:dyDescent="0.45">
      <c r="B1" s="37" t="s">
        <v>39</v>
      </c>
      <c r="E1"/>
      <c r="F1" s="37" t="s">
        <v>40</v>
      </c>
    </row>
    <row r="2" spans="1:7" ht="14.7" thickBot="1" x14ac:dyDescent="0.5"/>
    <row r="3" spans="1:7" x14ac:dyDescent="0.45">
      <c r="A3" s="60" t="s">
        <v>22</v>
      </c>
      <c r="B3" s="37" t="s">
        <v>9</v>
      </c>
      <c r="C3" s="38" t="s">
        <v>1</v>
      </c>
      <c r="E3" s="61" t="s">
        <v>8</v>
      </c>
      <c r="F3" s="45" t="s">
        <v>9</v>
      </c>
      <c r="G3" s="33" t="s">
        <v>1</v>
      </c>
    </row>
    <row r="4" spans="1:7" x14ac:dyDescent="0.45">
      <c r="A4" s="60"/>
      <c r="B4" s="39" t="s">
        <v>23</v>
      </c>
      <c r="C4" s="40">
        <f>1100*15</f>
        <v>16500</v>
      </c>
      <c r="E4" s="61"/>
      <c r="F4" s="10" t="s">
        <v>36</v>
      </c>
      <c r="G4" s="35">
        <v>19950</v>
      </c>
    </row>
    <row r="5" spans="1:7" x14ac:dyDescent="0.45">
      <c r="A5" s="60"/>
      <c r="B5" s="41" t="s">
        <v>6</v>
      </c>
      <c r="C5" s="42">
        <f>SUM(C4:C4)</f>
        <v>16500</v>
      </c>
      <c r="E5" s="61"/>
      <c r="F5" s="10" t="s">
        <v>38</v>
      </c>
      <c r="G5" s="34">
        <v>3090</v>
      </c>
    </row>
    <row r="6" spans="1:7" x14ac:dyDescent="0.45">
      <c r="A6" s="60"/>
      <c r="B6" s="15"/>
      <c r="C6" s="15"/>
      <c r="E6" s="61"/>
      <c r="F6" s="46" t="s">
        <v>6</v>
      </c>
      <c r="G6" s="34">
        <f>G4-G5</f>
        <v>16860</v>
      </c>
    </row>
    <row r="7" spans="1:7" ht="14.7" thickBot="1" x14ac:dyDescent="0.5">
      <c r="A7" s="60"/>
      <c r="B7" s="15"/>
      <c r="C7" s="15"/>
    </row>
    <row r="8" spans="1:7" ht="14.7" thickBot="1" x14ac:dyDescent="0.5">
      <c r="A8" s="15"/>
      <c r="B8" s="15"/>
      <c r="C8" s="15"/>
      <c r="E8" s="61" t="s">
        <v>10</v>
      </c>
      <c r="F8" s="45" t="s">
        <v>9</v>
      </c>
      <c r="G8" s="33" t="s">
        <v>1</v>
      </c>
    </row>
    <row r="9" spans="1:7" x14ac:dyDescent="0.45">
      <c r="A9" s="60" t="s">
        <v>10</v>
      </c>
      <c r="B9" s="37" t="s">
        <v>24</v>
      </c>
      <c r="C9" s="38" t="s">
        <v>1</v>
      </c>
      <c r="E9" s="61"/>
      <c r="F9" s="10" t="s">
        <v>13</v>
      </c>
      <c r="G9" s="34">
        <v>1145.25</v>
      </c>
    </row>
    <row r="10" spans="1:7" x14ac:dyDescent="0.45">
      <c r="A10" s="60"/>
      <c r="B10" s="39" t="s">
        <v>25</v>
      </c>
      <c r="C10" s="43">
        <f>100+250</f>
        <v>350</v>
      </c>
      <c r="E10" s="61"/>
      <c r="F10" s="10" t="s">
        <v>14</v>
      </c>
      <c r="G10" s="36">
        <v>462.56</v>
      </c>
    </row>
    <row r="11" spans="1:7" x14ac:dyDescent="0.45">
      <c r="A11" s="60"/>
      <c r="B11" s="39" t="s">
        <v>14</v>
      </c>
      <c r="C11" s="43">
        <v>450</v>
      </c>
      <c r="E11" s="61"/>
      <c r="F11" s="10" t="s">
        <v>35</v>
      </c>
      <c r="G11" s="34">
        <v>188.09</v>
      </c>
    </row>
    <row r="12" spans="1:7" ht="15.85" x14ac:dyDescent="0.5">
      <c r="A12" s="60"/>
      <c r="B12" s="39" t="s">
        <v>15</v>
      </c>
      <c r="C12" s="43">
        <v>50</v>
      </c>
      <c r="E12" s="61"/>
      <c r="F12" s="7" t="s">
        <v>46</v>
      </c>
      <c r="G12" s="4">
        <v>163.35</v>
      </c>
    </row>
    <row r="13" spans="1:7" x14ac:dyDescent="0.45">
      <c r="A13" s="60"/>
      <c r="B13" s="39" t="s">
        <v>26</v>
      </c>
      <c r="C13" s="44">
        <v>115</v>
      </c>
      <c r="E13" s="61"/>
      <c r="F13" s="39" t="s">
        <v>45</v>
      </c>
      <c r="G13" s="43">
        <v>1884.22</v>
      </c>
    </row>
    <row r="14" spans="1:7" x14ac:dyDescent="0.45">
      <c r="A14" s="60"/>
      <c r="B14" s="39" t="s">
        <v>27</v>
      </c>
      <c r="C14" s="43">
        <v>190</v>
      </c>
      <c r="E14" s="61"/>
      <c r="F14" s="46" t="s">
        <v>6</v>
      </c>
      <c r="G14" s="34">
        <f>SUM(G9:G13)</f>
        <v>3843.47</v>
      </c>
    </row>
    <row r="15" spans="1:7" ht="14.7" thickBot="1" x14ac:dyDescent="0.5">
      <c r="A15" s="60"/>
      <c r="B15" s="51" t="s">
        <v>44</v>
      </c>
      <c r="C15" s="43">
        <v>15345</v>
      </c>
    </row>
    <row r="16" spans="1:7" x14ac:dyDescent="0.45">
      <c r="B16" s="41" t="s">
        <v>6</v>
      </c>
      <c r="C16" s="42">
        <f>SUM(C10:C15)</f>
        <v>16500</v>
      </c>
      <c r="F16" s="45" t="s">
        <v>9</v>
      </c>
      <c r="G16" s="33" t="s">
        <v>1</v>
      </c>
    </row>
    <row r="17" spans="2:7" ht="14.7" thickBot="1" x14ac:dyDescent="0.5">
      <c r="F17" s="10" t="s">
        <v>8</v>
      </c>
      <c r="G17" s="34">
        <f>G6</f>
        <v>16860</v>
      </c>
    </row>
    <row r="18" spans="2:7" x14ac:dyDescent="0.45">
      <c r="B18" s="37" t="s">
        <v>42</v>
      </c>
      <c r="C18" s="38"/>
      <c r="F18" s="10" t="s">
        <v>10</v>
      </c>
      <c r="G18" s="34">
        <f>-G14</f>
        <v>-3843.47</v>
      </c>
    </row>
    <row r="19" spans="2:7" x14ac:dyDescent="0.45">
      <c r="B19" s="39" t="s">
        <v>41</v>
      </c>
      <c r="C19" s="48">
        <f>G6/C5-1</f>
        <v>2.1818181818181737E-2</v>
      </c>
      <c r="F19" s="46" t="s">
        <v>6</v>
      </c>
      <c r="G19" s="34">
        <f>G17+G18</f>
        <v>13016.53</v>
      </c>
    </row>
    <row r="20" spans="2:7" x14ac:dyDescent="0.45">
      <c r="B20" s="39" t="s">
        <v>48</v>
      </c>
      <c r="C20" s="48">
        <f>G14/C16-1</f>
        <v>-0.76706242424242421</v>
      </c>
    </row>
    <row r="21" spans="2:7" x14ac:dyDescent="0.45">
      <c r="E21" s="49"/>
    </row>
    <row r="22" spans="2:7" x14ac:dyDescent="0.45">
      <c r="B22" t="s">
        <v>47</v>
      </c>
      <c r="E22" s="49"/>
    </row>
  </sheetData>
  <mergeCells count="4">
    <mergeCell ref="A3:A7"/>
    <mergeCell ref="A9:A15"/>
    <mergeCell ref="E3:E6"/>
    <mergeCell ref="E8:E14"/>
  </mergeCells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PPSTO 18-19</vt:lpstr>
      <vt:lpstr>BALANCE 18-19</vt:lpstr>
      <vt:lpstr>RESULTADO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2020-03-10T14:09:19Z</dcterms:modified>
</cp:coreProperties>
</file>