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62" yWindow="302" windowWidth="14883" windowHeight="7818" activeTab="1"/>
  </bookViews>
  <sheets>
    <sheet name="13-12-19 PPSTO 19-20" sheetId="2" r:id="rId1"/>
    <sheet name="BALANCE A 13-12-19" sheetId="3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C12" i="3" l="1"/>
  <c r="C16" i="3"/>
  <c r="C19" i="2"/>
  <c r="C35" i="2"/>
  <c r="C17" i="2"/>
  <c r="C10" i="2"/>
  <c r="C11" i="3" s="1"/>
  <c r="C3" i="2"/>
  <c r="C31" i="3"/>
  <c r="C18" i="3" s="1"/>
  <c r="C3" i="3"/>
  <c r="C18" i="2"/>
  <c r="C22" i="3" l="1"/>
  <c r="C36" i="3" s="1"/>
  <c r="C13" i="3"/>
  <c r="C35" i="3" s="1"/>
  <c r="C6" i="3"/>
  <c r="C16" i="2"/>
  <c r="C20" i="2" s="1"/>
  <c r="C25" i="2" s="1"/>
  <c r="C37" i="3" l="1"/>
  <c r="C11" i="2"/>
  <c r="C24" i="2" s="1"/>
  <c r="B3" i="2"/>
  <c r="C4" i="2"/>
  <c r="C26" i="2" l="1"/>
</calcChain>
</file>

<file path=xl/sharedStrings.xml><?xml version="1.0" encoding="utf-8"?>
<sst xmlns="http://schemas.openxmlformats.org/spreadsheetml/2006/main" count="75" uniqueCount="43">
  <si>
    <t>BANCO</t>
  </si>
  <si>
    <t>IMPORTE</t>
  </si>
  <si>
    <t>TOTAL</t>
  </si>
  <si>
    <t>INGRESOS</t>
  </si>
  <si>
    <t>CONCEPTO</t>
  </si>
  <si>
    <t>GASTOS</t>
  </si>
  <si>
    <t>Seguro Responsabilidad Civil</t>
  </si>
  <si>
    <t>INGRESOS PREVISTOS</t>
  </si>
  <si>
    <t>GASTOS FIJOS FUNCIONAMIENTO AFA</t>
  </si>
  <si>
    <t>Comisiones BANCARIAS</t>
  </si>
  <si>
    <t>IMPORTE SOBRE EL QUE ASIGNAR LOS PORCENTAJES PRESUPUESTARIOS</t>
  </si>
  <si>
    <t>ASIGNACIONES PRESUPUESTARIAS</t>
  </si>
  <si>
    <t>Factura de Nominalia</t>
  </si>
  <si>
    <t xml:space="preserve">Comisiones Banco Sabadell </t>
  </si>
  <si>
    <t>SALDO BANCO AL 13/12/19</t>
  </si>
  <si>
    <t>Traspaso saldo Banco Santander</t>
  </si>
  <si>
    <t>Recibos devueltos</t>
  </si>
  <si>
    <t xml:space="preserve">IMPORTE </t>
  </si>
  <si>
    <t>INGRESOS PREVISION</t>
  </si>
  <si>
    <t>SALDO BANCOS AL 13/12/19</t>
  </si>
  <si>
    <t>998 Recibos a 15€</t>
  </si>
  <si>
    <t>Seguro Responsabilidad Civil  (4-10-19)</t>
  </si>
  <si>
    <t>Asignaciones presupuestarias curso 19-20</t>
  </si>
  <si>
    <t>GASTOS PREVISION</t>
  </si>
  <si>
    <t xml:space="preserve">CONCEPTO </t>
  </si>
  <si>
    <t>CANASTAS</t>
  </si>
  <si>
    <t>TABLETS AULA APOYO</t>
  </si>
  <si>
    <t>EQUIPO INFIRMATICO NEUROLAB</t>
  </si>
  <si>
    <t>TALLER LA VIDA EN EL COLE</t>
  </si>
  <si>
    <t>JUEGOS TRADICIONALES</t>
  </si>
  <si>
    <t>ESTIMACION</t>
  </si>
  <si>
    <t>Coste mantenimiento tesorería</t>
  </si>
  <si>
    <t>Coste mantenimiento Tesorería</t>
  </si>
  <si>
    <t>RESULTADO</t>
  </si>
  <si>
    <t>Banco Sabadell  INICIAL</t>
  </si>
  <si>
    <t>Banco Sabadell FINAL 13-12-19</t>
  </si>
  <si>
    <t>DATO A 9-3-2020</t>
  </si>
  <si>
    <t>Elite Merchandising SLU (Mochilas)</t>
  </si>
  <si>
    <t>EQUIPO INFORMATICO NEUROLAB</t>
  </si>
  <si>
    <t>Ingresos remesa 19-20</t>
  </si>
  <si>
    <t>Asturprint placas patrocinio AFA</t>
  </si>
  <si>
    <t>DE SEPT A DIC 19</t>
  </si>
  <si>
    <t>DATO 18-19 con IPC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</si>
</sst>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44" formatCode="_-* #,##0.00\ &quot;€&quot;_-;\-* #,##0.00\ &quot;€&quot;_-;_-* &quot;-&quot;??\ &quot;€&quot;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5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2"/>
      <color rgb="FF000000"/>
      <name val="Calibri"/>
      <family val="2"/>
    </font>
    <font>
      <sz val="16"/>
      <color rgb="FF000000"/>
      <name val="Calibri"/>
      <family val="2"/>
    </font>
    <font>
      <b/>
      <i/>
      <sz val="10"/>
      <name val="Calibri"/>
      <family val="2"/>
    </font>
    <font>
      <b/>
      <sz val="16"/>
      <color rgb="FF000000"/>
      <name val="Calibri"/>
      <family val="2"/>
    </font>
    <font>
      <b/>
      <sz val="12"/>
      <color rgb="FF000000"/>
      <name val="Calibri"/>
      <family val="2"/>
    </font>
    <font>
      <b/>
      <sz val="9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CC66"/>
      <name val="Calibri"/>
      <family val="2"/>
      <scheme val="minor"/>
    </font>
    <font>
      <b/>
      <sz val="9"/>
      <color rgb="FF00CC66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DE9D9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Border="1"/>
    <xf numFmtId="0" fontId="4" fillId="2" borderId="2" xfId="0" applyFont="1" applyFill="1" applyBorder="1" applyAlignment="1">
      <alignment horizontal="center" vertical="center"/>
    </xf>
    <xf numFmtId="44" fontId="4" fillId="2" borderId="2" xfId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44" fontId="6" fillId="0" borderId="3" xfId="1" applyFont="1" applyFill="1" applyBorder="1" applyAlignment="1">
      <alignment horizontal="center" vertical="center"/>
    </xf>
    <xf numFmtId="0" fontId="6" fillId="0" borderId="4" xfId="0" applyFont="1" applyBorder="1"/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44" fontId="10" fillId="0" borderId="3" xfId="1" applyFont="1" applyFill="1" applyBorder="1" applyAlignment="1">
      <alignment horizontal="center" vertical="center"/>
    </xf>
    <xf numFmtId="0" fontId="6" fillId="3" borderId="4" xfId="0" applyFont="1" applyFill="1" applyBorder="1"/>
    <xf numFmtId="6" fontId="6" fillId="3" borderId="3" xfId="1" applyNumberFormat="1" applyFont="1" applyFill="1" applyBorder="1" applyAlignment="1">
      <alignment horizontal="right" vertical="center"/>
    </xf>
    <xf numFmtId="0" fontId="11" fillId="0" borderId="0" xfId="0" applyFont="1"/>
    <xf numFmtId="44" fontId="6" fillId="3" borderId="3" xfId="1" applyFont="1" applyFill="1" applyBorder="1" applyAlignment="1">
      <alignment horizontal="right" vertical="center"/>
    </xf>
    <xf numFmtId="0" fontId="13" fillId="4" borderId="2" xfId="0" applyFont="1" applyFill="1" applyBorder="1" applyAlignment="1">
      <alignment horizontal="center" vertical="center"/>
    </xf>
    <xf numFmtId="44" fontId="13" fillId="4" borderId="2" xfId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left" vertical="center"/>
    </xf>
    <xf numFmtId="44" fontId="15" fillId="0" borderId="3" xfId="1" applyFont="1" applyFill="1" applyBorder="1" applyAlignment="1">
      <alignment horizontal="center" vertical="center"/>
    </xf>
    <xf numFmtId="0" fontId="16" fillId="0" borderId="0" xfId="0" applyFont="1" applyAlignment="1">
      <alignment horizontal="right"/>
    </xf>
    <xf numFmtId="44" fontId="0" fillId="0" borderId="0" xfId="0" applyNumberFormat="1"/>
    <xf numFmtId="0" fontId="15" fillId="0" borderId="4" xfId="0" applyFont="1" applyBorder="1"/>
    <xf numFmtId="44" fontId="15" fillId="0" borderId="4" xfId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textRotation="90" wrapText="1"/>
    </xf>
    <xf numFmtId="44" fontId="15" fillId="0" borderId="0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90" wrapText="1"/>
    </xf>
    <xf numFmtId="44" fontId="10" fillId="0" borderId="0" xfId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right"/>
    </xf>
    <xf numFmtId="0" fontId="0" fillId="0" borderId="0" xfId="0" applyBorder="1"/>
    <xf numFmtId="0" fontId="12" fillId="0" borderId="4" xfId="0" applyFont="1" applyBorder="1" applyAlignment="1">
      <alignment horizontal="right"/>
    </xf>
    <xf numFmtId="44" fontId="18" fillId="0" borderId="4" xfId="1" applyFont="1" applyFill="1" applyBorder="1" applyAlignment="1">
      <alignment horizontal="center" vertical="center"/>
    </xf>
    <xf numFmtId="44" fontId="18" fillId="0" borderId="3" xfId="1" applyFont="1" applyFill="1" applyBorder="1" applyAlignment="1">
      <alignment horizontal="center" vertical="center"/>
    </xf>
    <xf numFmtId="44" fontId="6" fillId="3" borderId="3" xfId="1" applyFont="1" applyFill="1" applyBorder="1" applyAlignment="1">
      <alignment horizontal="center" vertical="center"/>
    </xf>
    <xf numFmtId="0" fontId="19" fillId="0" borderId="0" xfId="0" applyFont="1"/>
    <xf numFmtId="0" fontId="20" fillId="0" borderId="0" xfId="0" applyFont="1"/>
    <xf numFmtId="0" fontId="0" fillId="0" borderId="4" xfId="0" applyBorder="1"/>
    <xf numFmtId="44" fontId="6" fillId="3" borderId="4" xfId="1" applyFont="1" applyFill="1" applyBorder="1" applyAlignment="1">
      <alignment horizontal="right" vertical="center"/>
    </xf>
    <xf numFmtId="0" fontId="15" fillId="5" borderId="4" xfId="0" applyFont="1" applyFill="1" applyBorder="1"/>
    <xf numFmtId="44" fontId="15" fillId="5" borderId="3" xfId="1" applyFont="1" applyFill="1" applyBorder="1" applyAlignment="1">
      <alignment horizontal="center" vertical="center"/>
    </xf>
    <xf numFmtId="0" fontId="0" fillId="5" borderId="4" xfId="0" applyFont="1" applyFill="1" applyBorder="1"/>
    <xf numFmtId="0" fontId="12" fillId="5" borderId="4" xfId="0" applyFont="1" applyFill="1" applyBorder="1" applyAlignment="1">
      <alignment horizontal="right"/>
    </xf>
    <xf numFmtId="44" fontId="18" fillId="5" borderId="3" xfId="1" applyFont="1" applyFill="1" applyBorder="1" applyAlignment="1">
      <alignment horizontal="center" vertical="center"/>
    </xf>
    <xf numFmtId="0" fontId="22" fillId="0" borderId="0" xfId="0" applyFont="1"/>
    <xf numFmtId="0" fontId="10" fillId="0" borderId="1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21" fillId="0" borderId="1" xfId="0" applyFont="1" applyBorder="1" applyAlignment="1">
      <alignment horizontal="center" vertical="center" textRotation="90" wrapText="1"/>
    </xf>
    <xf numFmtId="0" fontId="18" fillId="0" borderId="1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wrapText="1"/>
    </xf>
    <xf numFmtId="0" fontId="13" fillId="0" borderId="0" xfId="0" applyFont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 vertical="center" textRotation="90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FFCCFF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S%20HISTORICO%20ANTES%20DE%20MI/Curso%202017-2018/Libro%20contable%20curso%202017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 CAIXA"/>
      <sheetName val="BANCO SABADELL"/>
      <sheetName val="SANTANDER (Asoc. coop. desarro)"/>
      <sheetName val="SANTANDER (Asoc. Padres Alum.)"/>
      <sheetName val="BANCOS"/>
      <sheetName val="BANCOS CON FILTRO"/>
      <sheetName val="LIBROS CONTABLES"/>
      <sheetName val="BALANCE ECONOMICO"/>
      <sheetName val="PRESUPUESTO 2019"/>
      <sheetName val="Hoja1"/>
      <sheetName val="Hoja2"/>
    </sheetNames>
    <sheetDataSet>
      <sheetData sheetId="0">
        <row r="31">
          <cell r="G31">
            <v>1.0992075305527038E-13</v>
          </cell>
        </row>
      </sheetData>
      <sheetData sheetId="1"/>
      <sheetData sheetId="2">
        <row r="2">
          <cell r="G2">
            <v>1740.48</v>
          </cell>
        </row>
      </sheetData>
      <sheetData sheetId="3">
        <row r="2">
          <cell r="G2">
            <v>764.18</v>
          </cell>
        </row>
      </sheetData>
      <sheetData sheetId="4"/>
      <sheetData sheetId="5"/>
      <sheetData sheetId="6"/>
      <sheetData sheetId="7">
        <row r="54">
          <cell r="B54" t="str">
            <v>LA CAIXA</v>
          </cell>
        </row>
        <row r="57">
          <cell r="B57" t="str">
            <v>BANCO SABADELL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zoomScale="90" zoomScaleNormal="90" workbookViewId="0">
      <selection activeCell="G21" sqref="G21"/>
    </sheetView>
  </sheetViews>
  <sheetFormatPr baseColWidth="10" defaultRowHeight="14.35" x14ac:dyDescent="0.45"/>
  <cols>
    <col min="1" max="1" width="14.3984375" customWidth="1"/>
    <col min="2" max="2" width="45.59765625" bestFit="1" customWidth="1"/>
    <col min="3" max="3" width="13.59765625" bestFit="1" customWidth="1"/>
  </cols>
  <sheetData>
    <row r="1" spans="1:4" ht="14.7" thickBot="1" x14ac:dyDescent="0.5">
      <c r="A1" s="1"/>
      <c r="B1" s="1"/>
      <c r="C1" s="1"/>
    </row>
    <row r="2" spans="1:4" ht="18.100000000000001" x14ac:dyDescent="0.45">
      <c r="A2" s="44" t="s">
        <v>19</v>
      </c>
      <c r="B2" s="2" t="s">
        <v>0</v>
      </c>
      <c r="C2" s="3" t="s">
        <v>1</v>
      </c>
    </row>
    <row r="3" spans="1:4" ht="18.100000000000001" x14ac:dyDescent="0.45">
      <c r="A3" s="44"/>
      <c r="B3" s="4" t="str">
        <f>'[1]BALANCE ECONOMICO'!B57</f>
        <v>BANCO SABADELL</v>
      </c>
      <c r="C3" s="33">
        <f>'BALANCE A 13-12-19'!C5</f>
        <v>27563.86</v>
      </c>
    </row>
    <row r="4" spans="1:4" ht="20.350000000000001" x14ac:dyDescent="0.6">
      <c r="A4" s="44"/>
      <c r="B4" s="7" t="s">
        <v>2</v>
      </c>
      <c r="C4" s="5">
        <f>SUM(C3:C3)</f>
        <v>27563.86</v>
      </c>
    </row>
    <row r="5" spans="1:4" x14ac:dyDescent="0.45">
      <c r="A5" s="1"/>
      <c r="B5" s="1"/>
      <c r="C5" s="1"/>
    </row>
    <row r="6" spans="1:4" x14ac:dyDescent="0.45">
      <c r="A6" s="1"/>
      <c r="B6" s="45"/>
      <c r="C6" s="45"/>
    </row>
    <row r="7" spans="1:4" x14ac:dyDescent="0.45">
      <c r="A7" s="1"/>
      <c r="B7" s="45"/>
      <c r="C7" s="45"/>
    </row>
    <row r="8" spans="1:4" ht="14.7" thickBot="1" x14ac:dyDescent="0.5">
      <c r="A8" s="1"/>
      <c r="B8" s="8"/>
      <c r="C8" s="8"/>
    </row>
    <row r="9" spans="1:4" ht="18.100000000000001" x14ac:dyDescent="0.45">
      <c r="A9" s="1"/>
      <c r="B9" s="2" t="s">
        <v>4</v>
      </c>
      <c r="C9" s="3" t="s">
        <v>1</v>
      </c>
    </row>
    <row r="10" spans="1:4" ht="15.85" x14ac:dyDescent="0.5">
      <c r="A10" s="46" t="s">
        <v>7</v>
      </c>
      <c r="B10" s="12" t="s">
        <v>20</v>
      </c>
      <c r="C10" s="13">
        <f>998*15</f>
        <v>14970</v>
      </c>
      <c r="D10" s="34"/>
    </row>
    <row r="11" spans="1:4" ht="20.350000000000001" x14ac:dyDescent="0.6">
      <c r="A11" s="47"/>
      <c r="B11" s="7" t="s">
        <v>2</v>
      </c>
      <c r="C11" s="5">
        <f>SUM(C10:C10)</f>
        <v>14970</v>
      </c>
    </row>
    <row r="12" spans="1:4" x14ac:dyDescent="0.45">
      <c r="A12" s="47"/>
      <c r="B12" s="1"/>
      <c r="C12" s="1"/>
    </row>
    <row r="13" spans="1:4" x14ac:dyDescent="0.45">
      <c r="A13" s="47"/>
      <c r="B13" s="1"/>
      <c r="C13" s="1"/>
    </row>
    <row r="14" spans="1:4" ht="14.7" thickBot="1" x14ac:dyDescent="0.5">
      <c r="A14" s="47"/>
      <c r="B14" s="1"/>
      <c r="C14" s="1"/>
    </row>
    <row r="15" spans="1:4" ht="18.100000000000001" x14ac:dyDescent="0.45">
      <c r="A15" s="1"/>
      <c r="B15" s="2" t="s">
        <v>8</v>
      </c>
      <c r="C15" s="3" t="s">
        <v>1</v>
      </c>
    </row>
    <row r="16" spans="1:4" ht="15.85" x14ac:dyDescent="0.5">
      <c r="A16" s="46" t="s">
        <v>5</v>
      </c>
      <c r="B16" s="6" t="s">
        <v>9</v>
      </c>
      <c r="C16" s="15">
        <f>1145.25</f>
        <v>1145.25</v>
      </c>
      <c r="D16" s="14" t="s">
        <v>42</v>
      </c>
    </row>
    <row r="17" spans="1:4" ht="15.85" x14ac:dyDescent="0.5">
      <c r="A17" s="46"/>
      <c r="B17" s="6" t="s">
        <v>6</v>
      </c>
      <c r="C17" s="15">
        <f>462.56*1.026</f>
        <v>474.58656000000002</v>
      </c>
      <c r="D17" s="35"/>
    </row>
    <row r="18" spans="1:4" ht="15.85" x14ac:dyDescent="0.5">
      <c r="A18" s="46"/>
      <c r="B18" s="6" t="s">
        <v>12</v>
      </c>
      <c r="C18" s="15">
        <f>188.09*1.026</f>
        <v>192.98034000000001</v>
      </c>
      <c r="D18" s="14" t="s">
        <v>42</v>
      </c>
    </row>
    <row r="19" spans="1:4" ht="15.85" x14ac:dyDescent="0.5">
      <c r="A19" s="46"/>
      <c r="B19" s="6" t="s">
        <v>31</v>
      </c>
      <c r="C19" s="37">
        <f>10*100</f>
        <v>1000</v>
      </c>
      <c r="D19" s="14"/>
    </row>
    <row r="20" spans="1:4" ht="20.350000000000001" x14ac:dyDescent="0.6">
      <c r="A20" s="46"/>
      <c r="B20" s="7" t="s">
        <v>2</v>
      </c>
      <c r="C20" s="5">
        <f>SUM(C16:C19)</f>
        <v>2812.8168999999998</v>
      </c>
    </row>
    <row r="21" spans="1:4" x14ac:dyDescent="0.45">
      <c r="A21" s="46"/>
      <c r="B21" s="1"/>
      <c r="C21" s="1"/>
    </row>
    <row r="22" spans="1:4" ht="14.7" thickBot="1" x14ac:dyDescent="0.5">
      <c r="A22" s="9"/>
      <c r="B22" s="1"/>
      <c r="C22" s="1"/>
    </row>
    <row r="23" spans="1:4" ht="36.200000000000003" x14ac:dyDescent="0.45">
      <c r="A23" s="9"/>
      <c r="B23" s="10" t="s">
        <v>10</v>
      </c>
      <c r="C23" s="3" t="s">
        <v>1</v>
      </c>
    </row>
    <row r="24" spans="1:4" ht="15.85" x14ac:dyDescent="0.5">
      <c r="A24" s="9"/>
      <c r="B24" s="6" t="s">
        <v>3</v>
      </c>
      <c r="C24" s="5">
        <f>C11</f>
        <v>14970</v>
      </c>
      <c r="D24" s="34" t="s">
        <v>30</v>
      </c>
    </row>
    <row r="25" spans="1:4" ht="15.85" x14ac:dyDescent="0.5">
      <c r="A25" s="9"/>
      <c r="B25" s="6" t="s">
        <v>5</v>
      </c>
      <c r="C25" s="5">
        <f>-C20</f>
        <v>-2812.8168999999998</v>
      </c>
      <c r="D25" s="34" t="s">
        <v>30</v>
      </c>
    </row>
    <row r="26" spans="1:4" ht="20.350000000000001" x14ac:dyDescent="0.6">
      <c r="A26" s="9"/>
      <c r="B26" s="7" t="s">
        <v>2</v>
      </c>
      <c r="C26" s="11">
        <f>C24+C25</f>
        <v>12157.1831</v>
      </c>
    </row>
    <row r="27" spans="1:4" x14ac:dyDescent="0.45">
      <c r="A27" s="9"/>
      <c r="B27" s="1"/>
      <c r="C27" s="1"/>
    </row>
    <row r="28" spans="1:4" ht="14.7" thickBot="1" x14ac:dyDescent="0.5">
      <c r="A28" s="9"/>
      <c r="B28" s="1"/>
      <c r="C28" s="1"/>
    </row>
    <row r="29" spans="1:4" ht="37.549999999999997" customHeight="1" x14ac:dyDescent="0.45">
      <c r="A29" s="48" t="s">
        <v>11</v>
      </c>
      <c r="B29" s="16" t="s">
        <v>24</v>
      </c>
      <c r="C29" s="17" t="s">
        <v>17</v>
      </c>
    </row>
    <row r="30" spans="1:4" ht="15.75" customHeight="1" x14ac:dyDescent="0.45">
      <c r="A30" s="48"/>
      <c r="B30" s="36" t="s">
        <v>28</v>
      </c>
      <c r="C30" s="19">
        <v>1000</v>
      </c>
    </row>
    <row r="31" spans="1:4" ht="15.85" x14ac:dyDescent="0.5">
      <c r="A31" s="48"/>
      <c r="B31" s="22" t="s">
        <v>29</v>
      </c>
      <c r="C31" s="23">
        <v>100</v>
      </c>
    </row>
    <row r="32" spans="1:4" ht="15.85" x14ac:dyDescent="0.45">
      <c r="A32" s="48"/>
      <c r="B32" s="36" t="s">
        <v>27</v>
      </c>
      <c r="C32" s="19">
        <v>845.79</v>
      </c>
    </row>
    <row r="33" spans="1:3" ht="15.85" x14ac:dyDescent="0.5">
      <c r="A33" s="48"/>
      <c r="B33" s="22" t="s">
        <v>26</v>
      </c>
      <c r="C33" s="23">
        <v>1169.53</v>
      </c>
    </row>
    <row r="34" spans="1:3" ht="15.85" x14ac:dyDescent="0.45">
      <c r="A34" s="48"/>
      <c r="B34" s="36" t="s">
        <v>25</v>
      </c>
      <c r="C34" s="19">
        <v>6426.9</v>
      </c>
    </row>
    <row r="35" spans="1:3" ht="20.350000000000001" x14ac:dyDescent="0.6">
      <c r="A35" s="48"/>
      <c r="B35" s="30" t="s">
        <v>2</v>
      </c>
      <c r="C35" s="31">
        <f>SUM(C30:C34)</f>
        <v>9542.2199999999993</v>
      </c>
    </row>
  </sheetData>
  <mergeCells count="5">
    <mergeCell ref="A2:A4"/>
    <mergeCell ref="B6:C7"/>
    <mergeCell ref="A10:A14"/>
    <mergeCell ref="A16:A21"/>
    <mergeCell ref="A29:A35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>
      <selection activeCell="E30" sqref="E30"/>
    </sheetView>
  </sheetViews>
  <sheetFormatPr baseColWidth="10" defaultRowHeight="14.35" x14ac:dyDescent="0.45"/>
  <cols>
    <col min="1" max="1" width="17.3984375" customWidth="1"/>
    <col min="2" max="2" width="46.86328125" customWidth="1"/>
    <col min="3" max="3" width="23" customWidth="1"/>
    <col min="5" max="5" width="17.59765625" customWidth="1"/>
    <col min="6" max="6" width="12" bestFit="1" customWidth="1"/>
  </cols>
  <sheetData>
    <row r="1" spans="1:6" ht="14.7" thickBot="1" x14ac:dyDescent="0.5"/>
    <row r="2" spans="1:6" ht="18.100000000000001" x14ac:dyDescent="0.45">
      <c r="A2" s="50" t="s">
        <v>14</v>
      </c>
      <c r="B2" s="16" t="s">
        <v>0</v>
      </c>
      <c r="C2" s="17" t="s">
        <v>1</v>
      </c>
    </row>
    <row r="3" spans="1:6" ht="18.100000000000001" x14ac:dyDescent="0.45">
      <c r="A3" s="50"/>
      <c r="B3" s="18" t="s">
        <v>34</v>
      </c>
      <c r="C3" s="19">
        <f>C5-C4</f>
        <v>26857.16</v>
      </c>
    </row>
    <row r="4" spans="1:6" ht="18.100000000000001" x14ac:dyDescent="0.45">
      <c r="A4" s="50"/>
      <c r="B4" s="18" t="s">
        <v>15</v>
      </c>
      <c r="C4" s="19">
        <v>706.7</v>
      </c>
    </row>
    <row r="5" spans="1:6" ht="18.100000000000001" x14ac:dyDescent="0.45">
      <c r="A5" s="50"/>
      <c r="B5" s="18" t="s">
        <v>35</v>
      </c>
      <c r="C5" s="19">
        <v>27563.86</v>
      </c>
    </row>
    <row r="6" spans="1:6" ht="20.350000000000001" x14ac:dyDescent="0.6">
      <c r="B6" s="30" t="s">
        <v>2</v>
      </c>
      <c r="C6" s="32">
        <f>SUM(C5:C5)</f>
        <v>27563.86</v>
      </c>
    </row>
    <row r="7" spans="1:6" x14ac:dyDescent="0.45">
      <c r="B7" s="51"/>
      <c r="C7" s="51"/>
      <c r="E7" s="21"/>
    </row>
    <row r="8" spans="1:6" x14ac:dyDescent="0.45">
      <c r="B8" s="51"/>
      <c r="C8" s="51"/>
      <c r="E8" s="21"/>
    </row>
    <row r="9" spans="1:6" ht="14.7" thickBot="1" x14ac:dyDescent="0.5"/>
    <row r="10" spans="1:6" ht="18.100000000000001" x14ac:dyDescent="0.45">
      <c r="A10" s="52" t="s">
        <v>3</v>
      </c>
      <c r="B10" s="16" t="s">
        <v>4</v>
      </c>
      <c r="C10" s="17" t="s">
        <v>1</v>
      </c>
    </row>
    <row r="11" spans="1:6" ht="15.85" x14ac:dyDescent="0.5">
      <c r="A11" s="52"/>
      <c r="B11" s="38" t="s">
        <v>39</v>
      </c>
      <c r="C11" s="39">
        <f>'13-12-19 PPSTO 19-20'!C10</f>
        <v>14970</v>
      </c>
    </row>
    <row r="12" spans="1:6" ht="15.85" x14ac:dyDescent="0.5">
      <c r="A12" s="52"/>
      <c r="B12" s="38" t="s">
        <v>16</v>
      </c>
      <c r="C12" s="39">
        <f>86*15</f>
        <v>1290</v>
      </c>
      <c r="D12" s="43" t="s">
        <v>36</v>
      </c>
      <c r="E12" s="21"/>
      <c r="F12" s="21"/>
    </row>
    <row r="13" spans="1:6" ht="20.350000000000001" x14ac:dyDescent="0.6">
      <c r="A13" s="52"/>
      <c r="B13" s="30" t="s">
        <v>2</v>
      </c>
      <c r="C13" s="32">
        <f>C11-C12</f>
        <v>13680</v>
      </c>
    </row>
    <row r="14" spans="1:6" ht="14.7" thickBot="1" x14ac:dyDescent="0.5"/>
    <row r="15" spans="1:6" ht="18.100000000000001" x14ac:dyDescent="0.45">
      <c r="A15" s="53" t="s">
        <v>5</v>
      </c>
      <c r="B15" s="16" t="s">
        <v>4</v>
      </c>
      <c r="C15" s="17" t="s">
        <v>1</v>
      </c>
    </row>
    <row r="16" spans="1:6" ht="15.85" x14ac:dyDescent="0.45">
      <c r="A16" s="53"/>
      <c r="B16" s="40" t="s">
        <v>13</v>
      </c>
      <c r="C16" s="39">
        <f>96.64+12.27</f>
        <v>108.91</v>
      </c>
    </row>
    <row r="17" spans="1:6" ht="15.85" x14ac:dyDescent="0.5">
      <c r="A17" s="53"/>
      <c r="B17" s="22" t="s">
        <v>21</v>
      </c>
      <c r="C17" s="23">
        <v>476.44</v>
      </c>
      <c r="E17" s="21"/>
      <c r="F17" s="21"/>
    </row>
    <row r="18" spans="1:6" ht="15.85" x14ac:dyDescent="0.5">
      <c r="A18" s="53"/>
      <c r="B18" s="22" t="s">
        <v>22</v>
      </c>
      <c r="C18" s="19">
        <f>C31</f>
        <v>9542.2199999999993</v>
      </c>
    </row>
    <row r="19" spans="1:6" ht="15.85" x14ac:dyDescent="0.5">
      <c r="A19" s="53"/>
      <c r="B19" s="22" t="s">
        <v>40</v>
      </c>
      <c r="C19" s="19">
        <v>173.24</v>
      </c>
    </row>
    <row r="20" spans="1:6" ht="15.85" x14ac:dyDescent="0.5">
      <c r="A20" s="53"/>
      <c r="B20" s="22" t="s">
        <v>32</v>
      </c>
      <c r="C20" s="19">
        <v>605</v>
      </c>
      <c r="D20" s="43" t="s">
        <v>41</v>
      </c>
    </row>
    <row r="21" spans="1:6" ht="15.85" x14ac:dyDescent="0.5">
      <c r="A21" s="53"/>
      <c r="B21" s="22" t="s">
        <v>37</v>
      </c>
      <c r="C21" s="19">
        <v>840.95</v>
      </c>
    </row>
    <row r="22" spans="1:6" ht="20.350000000000001" x14ac:dyDescent="0.6">
      <c r="A22" s="53"/>
      <c r="B22" s="30" t="s">
        <v>2</v>
      </c>
      <c r="C22" s="31">
        <f>SUM(C16:C21)</f>
        <v>11746.76</v>
      </c>
    </row>
    <row r="23" spans="1:6" ht="20.350000000000001" x14ac:dyDescent="0.6">
      <c r="A23" s="24"/>
      <c r="B23" s="28"/>
      <c r="C23" s="25"/>
      <c r="D23" s="29"/>
    </row>
    <row r="24" spans="1:6" ht="20.75" thickBot="1" x14ac:dyDescent="0.65">
      <c r="A24" s="24"/>
      <c r="B24" s="20"/>
      <c r="C24" s="25"/>
    </row>
    <row r="25" spans="1:6" ht="22.55" customHeight="1" x14ac:dyDescent="0.45">
      <c r="A25" s="48" t="s">
        <v>11</v>
      </c>
      <c r="B25" s="16" t="s">
        <v>24</v>
      </c>
      <c r="C25" s="17" t="s">
        <v>17</v>
      </c>
    </row>
    <row r="26" spans="1:6" ht="15.85" x14ac:dyDescent="0.45">
      <c r="A26" s="48"/>
      <c r="B26" s="36" t="s">
        <v>28</v>
      </c>
      <c r="C26" s="19">
        <v>1000</v>
      </c>
    </row>
    <row r="27" spans="1:6" ht="15.85" x14ac:dyDescent="0.5">
      <c r="A27" s="48"/>
      <c r="B27" s="22" t="s">
        <v>29</v>
      </c>
      <c r="C27" s="23">
        <v>100</v>
      </c>
    </row>
    <row r="28" spans="1:6" ht="15.85" x14ac:dyDescent="0.45">
      <c r="A28" s="48"/>
      <c r="B28" s="36" t="s">
        <v>38</v>
      </c>
      <c r="C28" s="19">
        <v>845.79</v>
      </c>
    </row>
    <row r="29" spans="1:6" ht="15.85" x14ac:dyDescent="0.5">
      <c r="A29" s="48"/>
      <c r="B29" s="22" t="s">
        <v>26</v>
      </c>
      <c r="C29" s="23">
        <v>1169.53</v>
      </c>
    </row>
    <row r="30" spans="1:6" ht="15.85" x14ac:dyDescent="0.45">
      <c r="A30" s="48"/>
      <c r="B30" s="36" t="s">
        <v>25</v>
      </c>
      <c r="C30" s="19">
        <v>6426.9</v>
      </c>
    </row>
    <row r="31" spans="1:6" ht="20.350000000000001" x14ac:dyDescent="0.6">
      <c r="A31" s="48"/>
      <c r="B31" s="30" t="s">
        <v>2</v>
      </c>
      <c r="C31" s="31">
        <f>SUM(C26:C30)</f>
        <v>9542.2199999999993</v>
      </c>
    </row>
    <row r="32" spans="1:6" ht="15.85" x14ac:dyDescent="0.45">
      <c r="A32" s="26"/>
      <c r="B32" s="1"/>
      <c r="C32" s="27"/>
    </row>
    <row r="33" spans="1:3" ht="14.7" thickBot="1" x14ac:dyDescent="0.5"/>
    <row r="34" spans="1:3" ht="18.100000000000001" x14ac:dyDescent="0.45">
      <c r="A34" s="49" t="s">
        <v>33</v>
      </c>
      <c r="B34" s="16" t="s">
        <v>4</v>
      </c>
      <c r="C34" s="17" t="s">
        <v>1</v>
      </c>
    </row>
    <row r="35" spans="1:3" ht="15.85" x14ac:dyDescent="0.5">
      <c r="A35" s="49"/>
      <c r="B35" s="38" t="s">
        <v>18</v>
      </c>
      <c r="C35" s="39">
        <f>C13</f>
        <v>13680</v>
      </c>
    </row>
    <row r="36" spans="1:3" ht="15.85" x14ac:dyDescent="0.5">
      <c r="A36" s="49"/>
      <c r="B36" s="38" t="s">
        <v>23</v>
      </c>
      <c r="C36" s="39">
        <f>-C22</f>
        <v>-11746.76</v>
      </c>
    </row>
    <row r="37" spans="1:3" ht="20.350000000000001" x14ac:dyDescent="0.6">
      <c r="A37" s="49"/>
      <c r="B37" s="41" t="s">
        <v>2</v>
      </c>
      <c r="C37" s="42">
        <f>C35+C36</f>
        <v>1933.2399999999998</v>
      </c>
    </row>
  </sheetData>
  <mergeCells count="6">
    <mergeCell ref="A25:A31"/>
    <mergeCell ref="A34:A37"/>
    <mergeCell ref="A2:A5"/>
    <mergeCell ref="B7:C8"/>
    <mergeCell ref="A10:A13"/>
    <mergeCell ref="A15:A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13-12-19 PPSTO 19-20</vt:lpstr>
      <vt:lpstr>BALANCE A 13-12-19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2020-03-11T16:01:56Z</dcterms:modified>
</cp:coreProperties>
</file>